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autoCompressPictures="0" defaultThemeVersion="124226"/>
  <xr:revisionPtr revIDLastSave="0" documentId="13_ncr:1_{157293AA-65C9-4804-BB25-BF3EC5D51F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Գործակիցներ" sheetId="14" r:id="rId1"/>
    <sheet name="ROA" sheetId="16" r:id="rId2"/>
    <sheet name="Վերլուծություն 1" sheetId="15" r:id="rId3"/>
    <sheet name="Վերլուծություն 2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6" l="1"/>
  <c r="G11" i="16"/>
  <c r="G8" i="16"/>
  <c r="G7" i="16"/>
  <c r="G6" i="16"/>
  <c r="H5" i="14"/>
  <c r="H10" i="14"/>
  <c r="H9" i="14"/>
  <c r="H7" i="14"/>
  <c r="H6" i="14"/>
  <c r="E26" i="14"/>
  <c r="C26" i="14"/>
  <c r="E19" i="14"/>
  <c r="C17" i="14"/>
  <c r="C27" i="14" s="1"/>
  <c r="E15" i="14"/>
  <c r="E27" i="14" l="1"/>
</calcChain>
</file>

<file path=xl/sharedStrings.xml><?xml version="1.0" encoding="utf-8"?>
<sst xmlns="http://schemas.openxmlformats.org/spreadsheetml/2006/main" count="125" uniqueCount="100">
  <si>
    <t>ԸՆԴԱՄԵՆԸ ոչ ընթացիկ ակտիվներ</t>
  </si>
  <si>
    <t xml:space="preserve"> Ընթացիկ ակտիվներ</t>
  </si>
  <si>
    <t>ԸՆԴԱՄԵՆԸ  ընթացիկ ակտիվներ</t>
  </si>
  <si>
    <t>Սեփական կապիտալ</t>
  </si>
  <si>
    <t>ԸՆԴԱՄԵՆԸ սեփական կապիտալ</t>
  </si>
  <si>
    <t>Ոչ ընթացիկ պարտավորություններ</t>
  </si>
  <si>
    <t>Ընթացիկ պարտավորություններ</t>
  </si>
  <si>
    <t xml:space="preserve">  Ոչ ընթացիկ ակտիվներ</t>
  </si>
  <si>
    <t>ԸՆԴԱՄԵՆԸ  ոչ ընթացիկ պարտավորություններ</t>
  </si>
  <si>
    <t>ԸՆԴԱՄԵՆԸ  ընթացիկ պարտավորություններ</t>
  </si>
  <si>
    <t>Ակտիվներ</t>
  </si>
  <si>
    <t>ՀՀ դրամ</t>
  </si>
  <si>
    <t>Կապիտալ + Պարտավորություն</t>
  </si>
  <si>
    <t xml:space="preserve">                      ԸՆԴԱՄԵՆԸ  ԱԿՏԻՎՆԵՐ</t>
  </si>
  <si>
    <t>ԸՆԴԱՄԵՆԸ ԿԱՊԻՏԱԼ + ՊԱՐՏԱՎՈՐՈՒԹՅՈՒՆՆԵՐ</t>
  </si>
  <si>
    <t>ՀԱՇՎԱՊԱՀԱԿԱՆ ՀԱՇՎԵԿՇԻՌ ԱՌ 31.12.20x15xթ</t>
  </si>
  <si>
    <t>Մեքենա</t>
  </si>
  <si>
    <t>Չվճարված աշխատավարձ</t>
  </si>
  <si>
    <t>Վճարվելիք վարկային տոկոս</t>
  </si>
  <si>
    <t>Հումք,նյութփրշ</t>
  </si>
  <si>
    <t>Վարձակալական վճարի պարտավորություն</t>
  </si>
  <si>
    <t>Շենք, շինքւթյուն</t>
  </si>
  <si>
    <t>Սարքավորում</t>
  </si>
  <si>
    <t>Համակարգչային տեղնիկա</t>
  </si>
  <si>
    <t>Կահույք</t>
  </si>
  <si>
    <t>Հաստոցներ</t>
  </si>
  <si>
    <t>Մատակարարման դիմաց պարտավորություն(կրեդիտորական պարտք)</t>
  </si>
  <si>
    <t>Կուտակված  հարկային բեռ</t>
  </si>
  <si>
    <t>Բանկային վարկ</t>
  </si>
  <si>
    <t>Ապրանքներ պահեստում</t>
  </si>
  <si>
    <t>Դեբիտորական պարտք</t>
  </si>
  <si>
    <t>Գումար դրամարկղում</t>
  </si>
  <si>
    <t>Հող</t>
  </si>
  <si>
    <t>Համակարգչային ծրագիր</t>
  </si>
  <si>
    <t>Փոխառություն</t>
  </si>
  <si>
    <t>Գումար բանկային հաշվում</t>
  </si>
  <si>
    <t>Կուտակված, չբաշխված շահույթ</t>
  </si>
  <si>
    <t>Ընթացիկ իրացվելիության գործակից</t>
  </si>
  <si>
    <t>Արագ իրացվելիության գործակից</t>
  </si>
  <si>
    <t>Հաշվել հետևյալ գործակիցները</t>
  </si>
  <si>
    <t>Կանխիկի իրացվելիության գործակից</t>
  </si>
  <si>
    <t>Ֆինանսական լծակի գործակիցները</t>
  </si>
  <si>
    <t>պարտ/ակտիվներ</t>
  </si>
  <si>
    <t>պարտ/սեփական կապիտալ</t>
  </si>
  <si>
    <r>
      <rPr>
        <b/>
        <sz val="12"/>
        <rFont val="Times New Roman"/>
        <family val="1"/>
      </rPr>
      <t>2.    Հաշվարկել և մեկնաբանել շահութաբերության ցուցանիշները և</t>
    </r>
    <r>
      <rPr>
        <sz val="12"/>
        <color rgb="FF000000"/>
        <rFont val="Times New Roman"/>
        <family val="1"/>
      </rPr>
      <t xml:space="preserve"> երկարաժամկետ ռիսկայնության ցուցանիշները:</t>
    </r>
  </si>
  <si>
    <t>Tai Po ընկերությունը ունի հետևյալ ֆինանսական հաշվետվությունները:</t>
  </si>
  <si>
    <t>Ֆինանսական Արդյունքի Մասին Հաշվետվություն</t>
  </si>
  <si>
    <t>Հաշվարկել</t>
  </si>
  <si>
    <r>
      <rPr>
        <sz val="12"/>
        <rFont val="Times New Roman"/>
        <family val="1"/>
      </rPr>
      <t>Հունվար. – 31. Դեկտեմբեր.</t>
    </r>
  </si>
  <si>
    <t>Հասույթ</t>
  </si>
  <si>
    <t>Շահութաբերությունը մինչև հարկումը</t>
  </si>
  <si>
    <t>շահույթ/հասույթ</t>
  </si>
  <si>
    <t>Գործառնական Ծախսեր</t>
  </si>
  <si>
    <r>
      <t>Շահութաբերությունը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C00000"/>
        <rFont val="Times New Roman"/>
        <family val="1"/>
      </rPr>
      <t>հարկումից հետո</t>
    </r>
  </si>
  <si>
    <r>
      <rPr>
        <sz val="12"/>
        <rFont val="Times New Roman"/>
        <family val="1"/>
      </rPr>
      <t>Շահույթը մինչև տոկոսները և հարկերը (EBIT)</t>
    </r>
  </si>
  <si>
    <r>
      <t>Ներդրված Կապիտալի Շահութաբերություն</t>
    </r>
    <r>
      <rPr>
        <b/>
        <sz val="12"/>
        <color rgb="FF000000"/>
        <rFont val="Times New Roman"/>
        <family val="1"/>
      </rPr>
      <t xml:space="preserve"> </t>
    </r>
  </si>
  <si>
    <t>շահույթ/կապիտալ</t>
  </si>
  <si>
    <t>Տոկոսային ծախսեր</t>
  </si>
  <si>
    <r>
      <t>Ներդրված Ակտիվների Շահութաբերություն</t>
    </r>
    <r>
      <rPr>
        <b/>
        <sz val="12"/>
        <color rgb="FF000000"/>
        <rFont val="Times New Roman"/>
        <family val="1"/>
      </rPr>
      <t xml:space="preserve">   </t>
    </r>
  </si>
  <si>
    <t>շահույթ/ակտիվներ</t>
  </si>
  <si>
    <r>
      <rPr>
        <sz val="12"/>
        <rFont val="Times New Roman"/>
        <family val="1"/>
      </rPr>
      <t>Շահույթը մինչև հարկերը EBT</t>
    </r>
  </si>
  <si>
    <r>
      <rPr>
        <sz val="12"/>
        <rFont val="Times New Roman"/>
        <family val="1"/>
      </rPr>
      <t>Հարկ @35%</t>
    </r>
  </si>
  <si>
    <t>Աճի գործակիցները</t>
  </si>
  <si>
    <t>վաճառք</t>
  </si>
  <si>
    <t>Զուտ շահույթ</t>
  </si>
  <si>
    <t>Հաշվապահական Հաշվեկշիռ</t>
  </si>
  <si>
    <r>
      <rPr>
        <sz val="12"/>
        <rFont val="Times New Roman"/>
        <family val="1"/>
      </rPr>
      <t>31. Դեկտեմբեր.</t>
    </r>
  </si>
  <si>
    <t>Կանխիկ և շուկայական արժեթղթեր</t>
  </si>
  <si>
    <t>Դեբիտորական պարտքեր</t>
  </si>
  <si>
    <t>Պաշարներ</t>
  </si>
  <si>
    <t>Ընդամենը ընթացիկ ակտիվներ</t>
  </si>
  <si>
    <r>
      <rPr>
        <sz val="12"/>
        <rFont val="Times New Roman"/>
        <family val="1"/>
      </rPr>
      <t>Շենք, շինություն, սարքավորում</t>
    </r>
  </si>
  <si>
    <t>Ընդամենը ակտիվներ</t>
  </si>
  <si>
    <t>Կրեդիտորական պարտքեր</t>
  </si>
  <si>
    <t>Այլ ընթացիկ պարտավորություններ</t>
  </si>
  <si>
    <t>Երկարաժամկետ պարտք</t>
  </si>
  <si>
    <r>
      <rPr>
        <b/>
        <sz val="12"/>
        <rFont val="Times New Roman"/>
        <family val="1"/>
      </rPr>
      <t>Ընդամենը պարտավորություններ (Ընդամենը Պարտք)</t>
    </r>
  </si>
  <si>
    <r>
      <rPr>
        <sz val="12"/>
        <rFont val="Times New Roman"/>
        <family val="1"/>
      </rPr>
      <t>Contributed Capital
(CS par-value + surplus)</t>
    </r>
  </si>
  <si>
    <t>Կուտակված շահույթ</t>
  </si>
  <si>
    <t>Ընդամենը Կապիտալ</t>
  </si>
  <si>
    <r>
      <rPr>
        <b/>
        <sz val="12"/>
        <rFont val="Times New Roman"/>
        <family val="1"/>
      </rPr>
      <t>Ընդամենը Պարտք+Կապիտալ LIABILITIES + EQUITY (D+E)</t>
    </r>
  </si>
  <si>
    <r>
      <rPr>
        <sz val="12"/>
        <rFont val="Times New Roman"/>
        <family val="1"/>
      </rPr>
      <t>բ) Ինչպես կգնահատեք գործակիցները, եթե ոլորտի միջին ցուցանիշները կազմում են համապատասխանաբար 15% և 17% ?</t>
    </r>
  </si>
  <si>
    <t>Ֆինանսական լծակ ըստ ակտիվների</t>
  </si>
  <si>
    <t>Ֆինանսական լծակ ըստ կապիտալի</t>
  </si>
  <si>
    <t>Ոլորտի նորմաները</t>
  </si>
  <si>
    <t>Շահութաբերությունը հարկումից հետո</t>
  </si>
  <si>
    <t xml:space="preserve">Ներդրված Կապիտալի Շահութաբերություն </t>
  </si>
  <si>
    <t xml:space="preserve">Ներդրված Ակտիվների Շահութաբերություն   </t>
  </si>
  <si>
    <t>Տարբերությունը նախորդ տարվա համեմատությամբ</t>
  </si>
  <si>
    <t>ընթ․ ակտիվներ/ընթ պարտ</t>
  </si>
  <si>
    <t>(ընթ ակտիվներ-պաշարներ)/ընթ պարտ</t>
  </si>
  <si>
    <t>կանխիկ/ընթ պարտ</t>
  </si>
  <si>
    <t>Բանաձևը</t>
  </si>
  <si>
    <t>Գործակիցի անվանումը</t>
  </si>
  <si>
    <t>Գործակիցը</t>
  </si>
  <si>
    <t>աճել է</t>
  </si>
  <si>
    <t>նույնն է մնացել</t>
  </si>
  <si>
    <t>նվազել է</t>
  </si>
  <si>
    <t>կազմակերպության՝ իր կարճաժամկետ պարտավորությունները մարելու կարողությունն է (առանց վաճառքից կախում ունենալու)</t>
  </si>
  <si>
    <t xml:space="preserve">Փոխառու միջոցների տեսակարար կշիռը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</si>
</sst>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##0;###0"/>
    <numFmt numFmtId="166" formatCode="#,##0;#,##0"/>
    <numFmt numFmtId="167" formatCode="0.0"/>
    <numFmt numFmtId="168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C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9" fontId="16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0" applyFont="1"/>
    <xf numFmtId="3" fontId="5" fillId="0" borderId="0" xfId="0" applyNumberFormat="1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8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19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6" xfId="0" applyNumberFormat="1" applyFont="1" applyBorder="1" applyAlignment="1">
      <alignment horizontal="right"/>
    </xf>
    <xf numFmtId="0" fontId="6" fillId="0" borderId="7" xfId="0" applyFont="1" applyBorder="1"/>
    <xf numFmtId="3" fontId="7" fillId="0" borderId="3" xfId="1" applyNumberFormat="1" applyFont="1" applyFill="1" applyBorder="1"/>
    <xf numFmtId="3" fontId="8" fillId="0" borderId="21" xfId="0" applyNumberFormat="1" applyFont="1" applyBorder="1" applyAlignment="1">
      <alignment horizontal="right"/>
    </xf>
    <xf numFmtId="164" fontId="7" fillId="0" borderId="6" xfId="1" applyNumberFormat="1" applyFont="1" applyFill="1" applyBorder="1"/>
    <xf numFmtId="3" fontId="5" fillId="0" borderId="8" xfId="0" applyNumberFormat="1" applyFont="1" applyBorder="1"/>
    <xf numFmtId="3" fontId="5" fillId="0" borderId="12" xfId="0" applyNumberFormat="1" applyFont="1" applyBorder="1"/>
    <xf numFmtId="164" fontId="5" fillId="0" borderId="15" xfId="1" applyNumberFormat="1" applyFont="1" applyFill="1" applyBorder="1" applyAlignment="1"/>
    <xf numFmtId="0" fontId="6" fillId="0" borderId="6" xfId="0" applyFont="1" applyBorder="1"/>
    <xf numFmtId="3" fontId="7" fillId="0" borderId="6" xfId="1" applyNumberFormat="1" applyFont="1" applyFill="1" applyBorder="1"/>
    <xf numFmtId="164" fontId="5" fillId="0" borderId="19" xfId="1" applyNumberFormat="1" applyFont="1" applyFill="1" applyBorder="1" applyAlignment="1"/>
    <xf numFmtId="3" fontId="5" fillId="0" borderId="18" xfId="0" applyNumberFormat="1" applyFont="1" applyBorder="1" applyAlignment="1">
      <alignment horizontal="right"/>
    </xf>
    <xf numFmtId="164" fontId="7" fillId="0" borderId="7" xfId="1" applyNumberFormat="1" applyFont="1" applyFill="1" applyBorder="1"/>
    <xf numFmtId="0" fontId="6" fillId="0" borderId="7" xfId="0" applyFont="1" applyBorder="1" applyAlignment="1">
      <alignment horizontal="center"/>
    </xf>
    <xf numFmtId="3" fontId="7" fillId="0" borderId="7" xfId="1" applyNumberFormat="1" applyFont="1" applyFill="1" applyBorder="1"/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7" fillId="0" borderId="0" xfId="1" applyNumberFormat="1" applyFont="1" applyFill="1" applyBorder="1"/>
    <xf numFmtId="3" fontId="5" fillId="0" borderId="0" xfId="0" applyNumberFormat="1" applyFont="1" applyAlignment="1">
      <alignment horizontal="right"/>
    </xf>
    <xf numFmtId="43" fontId="5" fillId="0" borderId="0" xfId="0" applyNumberFormat="1" applyFont="1"/>
    <xf numFmtId="0" fontId="11" fillId="0" borderId="0" xfId="6" applyFont="1" applyAlignment="1">
      <alignment horizontal="left" vertical="top"/>
    </xf>
    <xf numFmtId="0" fontId="14" fillId="0" borderId="0" xfId="6" applyFont="1" applyAlignment="1">
      <alignment horizontal="left" vertical="top"/>
    </xf>
    <xf numFmtId="0" fontId="11" fillId="0" borderId="22" xfId="6" applyFont="1" applyBorder="1" applyAlignment="1">
      <alignment horizontal="left" vertical="top" wrapText="1"/>
    </xf>
    <xf numFmtId="165" fontId="14" fillId="0" borderId="22" xfId="6" applyNumberFormat="1" applyFont="1" applyBorder="1" applyAlignment="1">
      <alignment horizontal="left" vertical="top" wrapText="1"/>
    </xf>
    <xf numFmtId="0" fontId="13" fillId="0" borderId="22" xfId="6" applyFont="1" applyBorder="1" applyAlignment="1">
      <alignment horizontal="left" vertical="top" wrapText="1"/>
    </xf>
    <xf numFmtId="166" fontId="11" fillId="0" borderId="22" xfId="6" applyNumberFormat="1" applyFont="1" applyBorder="1" applyAlignment="1">
      <alignment horizontal="left" vertical="top" wrapText="1"/>
    </xf>
    <xf numFmtId="167" fontId="11" fillId="0" borderId="0" xfId="6" applyNumberFormat="1" applyFont="1" applyAlignment="1">
      <alignment horizontal="left" vertical="top"/>
    </xf>
    <xf numFmtId="0" fontId="12" fillId="0" borderId="22" xfId="6" applyFont="1" applyBorder="1" applyAlignment="1">
      <alignment horizontal="left" vertical="top" wrapText="1"/>
    </xf>
    <xf numFmtId="166" fontId="14" fillId="0" borderId="22" xfId="6" applyNumberFormat="1" applyFont="1" applyBorder="1" applyAlignment="1">
      <alignment horizontal="left" vertical="top" wrapText="1"/>
    </xf>
    <xf numFmtId="168" fontId="11" fillId="0" borderId="0" xfId="6" applyNumberFormat="1" applyFont="1" applyAlignment="1">
      <alignment horizontal="left" vertical="top"/>
    </xf>
    <xf numFmtId="165" fontId="14" fillId="0" borderId="22" xfId="6" applyNumberFormat="1" applyFont="1" applyBorder="1" applyAlignment="1">
      <alignment horizontal="center" vertical="top" wrapText="1"/>
    </xf>
    <xf numFmtId="165" fontId="11" fillId="0" borderId="22" xfId="6" applyNumberFormat="1" applyFont="1" applyBorder="1" applyAlignment="1">
      <alignment horizontal="left" vertical="center" wrapText="1"/>
    </xf>
    <xf numFmtId="165" fontId="11" fillId="0" borderId="22" xfId="6" applyNumberFormat="1" applyFont="1" applyBorder="1" applyAlignment="1">
      <alignment horizontal="left" vertical="top" wrapText="1"/>
    </xf>
    <xf numFmtId="166" fontId="11" fillId="0" borderId="22" xfId="6" applyNumberFormat="1" applyFont="1" applyBorder="1" applyAlignment="1">
      <alignment horizontal="left" vertical="center" wrapText="1"/>
    </xf>
    <xf numFmtId="0" fontId="13" fillId="0" borderId="0" xfId="6" applyFont="1" applyAlignment="1">
      <alignment vertical="top" wrapText="1"/>
    </xf>
    <xf numFmtId="0" fontId="12" fillId="0" borderId="0" xfId="6" applyFont="1" applyAlignment="1">
      <alignment horizontal="left" vertical="top" wrapText="1"/>
    </xf>
    <xf numFmtId="9" fontId="14" fillId="0" borderId="0" xfId="7" applyFont="1" applyFill="1" applyBorder="1" applyAlignment="1">
      <alignment horizontal="left" vertical="top"/>
    </xf>
    <xf numFmtId="0" fontId="11" fillId="0" borderId="0" xfId="6" applyFont="1" applyAlignment="1">
      <alignment horizontal="left" vertical="top" wrapText="1"/>
    </xf>
    <xf numFmtId="2" fontId="0" fillId="0" borderId="0" xfId="0" applyNumberFormat="1"/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2" fillId="0" borderId="0" xfId="6" applyFont="1" applyAlignment="1">
      <alignment horizontal="center" vertical="top" wrapText="1"/>
    </xf>
    <xf numFmtId="0" fontId="14" fillId="0" borderId="0" xfId="6" applyFont="1" applyAlignment="1">
      <alignment horizontal="center" vertical="top" wrapText="1"/>
    </xf>
    <xf numFmtId="0" fontId="11" fillId="0" borderId="0" xfId="6" applyFont="1" applyAlignment="1">
      <alignment horizontal="center" vertical="top" wrapText="1"/>
    </xf>
    <xf numFmtId="0" fontId="13" fillId="0" borderId="0" xfId="6" applyFont="1" applyAlignment="1">
      <alignment horizontal="center" vertical="top" wrapText="1"/>
    </xf>
    <xf numFmtId="0" fontId="13" fillId="0" borderId="20" xfId="6" applyFont="1" applyBorder="1" applyAlignment="1">
      <alignment horizontal="center" vertical="top" wrapText="1"/>
    </xf>
  </cellXfs>
  <cellStyles count="8">
    <cellStyle name="Comma" xfId="1" builtinId="3"/>
    <cellStyle name="Followed Hyperlink" xfId="5" builtinId="9" hidden="1"/>
    <cellStyle name="Hyperlink" xfId="4" builtinId="8" hidden="1"/>
    <cellStyle name="Normal" xfId="0" builtinId="0"/>
    <cellStyle name="Normal 2" xfId="2" xr:uid="{00000000-0005-0000-0000-000004000000}"/>
    <cellStyle name="Normal 3" xfId="6" xr:uid="{CDE47D84-C5AD-44E7-8600-CD099446BAF2}"/>
    <cellStyle name="Percent 2" xfId="3" xr:uid="{00000000-0005-0000-0000-000005000000}"/>
    <cellStyle name="Percent 2 2" xfId="7" xr:uid="{F9D1CC2F-F888-45BB-B190-09A8B9E3B9D2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7D961-98A5-43B5-A67B-7DBDAFADED76}">
  <dimension ref="B2:J27"/>
  <sheetViews>
    <sheetView tabSelected="1" topLeftCell="B1" zoomScaleNormal="100" zoomScalePageLayoutView="90" workbookViewId="0">
      <selection activeCell="G17" sqref="G17"/>
    </sheetView>
  </sheetViews>
  <sheetFormatPr defaultColWidth="8.88671875" defaultRowHeight="13.8" x14ac:dyDescent="0.25"/>
  <cols>
    <col min="1" max="1" width="9.109375" style="1" customWidth="1"/>
    <col min="2" max="2" width="30.21875" style="1" customWidth="1"/>
    <col min="3" max="3" width="12.6640625" style="1" bestFit="1" customWidth="1"/>
    <col min="4" max="4" width="43" style="1" customWidth="1"/>
    <col min="5" max="5" width="11.33203125" style="2" bestFit="1" customWidth="1"/>
    <col min="6" max="6" width="11.33203125" style="2" customWidth="1"/>
    <col min="7" max="7" width="24" style="1" customWidth="1"/>
    <col min="8" max="8" width="8.88671875" style="1"/>
    <col min="9" max="9" width="27.109375" style="1" customWidth="1"/>
    <col min="10" max="10" width="42.21875" style="1" customWidth="1"/>
    <col min="11" max="16384" width="8.88671875" style="1"/>
  </cols>
  <sheetData>
    <row r="2" spans="2:10" ht="14.4" thickBot="1" x14ac:dyDescent="0.3"/>
    <row r="3" spans="2:10" ht="28.2" thickBot="1" x14ac:dyDescent="0.3">
      <c r="C3" s="63" t="s">
        <v>15</v>
      </c>
      <c r="D3" s="64"/>
      <c r="G3" s="59" t="s">
        <v>39</v>
      </c>
    </row>
    <row r="4" spans="2:10" ht="14.4" thickBot="1" x14ac:dyDescent="0.3"/>
    <row r="5" spans="2:10" ht="55.8" thickBot="1" x14ac:dyDescent="0.3">
      <c r="B5" s="9" t="s">
        <v>10</v>
      </c>
      <c r="C5" s="10" t="s">
        <v>11</v>
      </c>
      <c r="D5" s="9" t="s">
        <v>12</v>
      </c>
      <c r="E5" s="11" t="s">
        <v>11</v>
      </c>
      <c r="F5" s="31"/>
      <c r="G5" s="58" t="s">
        <v>37</v>
      </c>
      <c r="H5" s="36">
        <f>C26/E26</f>
        <v>0.77272727272727271</v>
      </c>
      <c r="I5" s="1" t="s">
        <v>89</v>
      </c>
      <c r="J5" s="58" t="s">
        <v>98</v>
      </c>
    </row>
    <row r="6" spans="2:10" ht="28.2" thickBot="1" x14ac:dyDescent="0.3">
      <c r="B6" s="61" t="s">
        <v>7</v>
      </c>
      <c r="C6" s="65"/>
      <c r="D6" s="61" t="s">
        <v>3</v>
      </c>
      <c r="E6" s="62"/>
      <c r="F6" s="32"/>
      <c r="G6" s="58" t="s">
        <v>38</v>
      </c>
      <c r="H6" s="36">
        <f>(C26-C19-C20)/E26</f>
        <v>0.10909090909090909</v>
      </c>
      <c r="I6" s="58" t="s">
        <v>90</v>
      </c>
    </row>
    <row r="7" spans="2:10" ht="27.6" x14ac:dyDescent="0.25">
      <c r="B7" s="3" t="s">
        <v>16</v>
      </c>
      <c r="C7" s="12">
        <v>5000000</v>
      </c>
      <c r="D7" s="3" t="s">
        <v>3</v>
      </c>
      <c r="E7" s="13">
        <v>30000000</v>
      </c>
      <c r="F7" s="33"/>
      <c r="G7" s="58" t="s">
        <v>40</v>
      </c>
      <c r="H7" s="36">
        <f>C22/E26</f>
        <v>9.0909090909090905E-3</v>
      </c>
      <c r="I7" s="1" t="s">
        <v>91</v>
      </c>
    </row>
    <row r="8" spans="2:10" ht="27.6" x14ac:dyDescent="0.25">
      <c r="B8" s="4" t="s">
        <v>21</v>
      </c>
      <c r="C8" s="14">
        <v>20000000</v>
      </c>
      <c r="D8" s="4" t="s">
        <v>36</v>
      </c>
      <c r="E8" s="15">
        <v>2000000</v>
      </c>
      <c r="F8" s="33"/>
      <c r="G8" s="59" t="s">
        <v>41</v>
      </c>
    </row>
    <row r="9" spans="2:10" x14ac:dyDescent="0.25">
      <c r="B9" s="4" t="s">
        <v>22</v>
      </c>
      <c r="C9" s="14">
        <v>8000000</v>
      </c>
      <c r="D9" s="4"/>
      <c r="E9" s="15"/>
      <c r="F9" s="33"/>
      <c r="G9" s="1">
        <v>1</v>
      </c>
      <c r="H9" s="36">
        <f>(E26+E19)/C27</f>
        <v>0.52941176470588236</v>
      </c>
      <c r="I9" s="1" t="s">
        <v>42</v>
      </c>
      <c r="J9" s="1" t="s">
        <v>99</v>
      </c>
    </row>
    <row r="10" spans="2:10" x14ac:dyDescent="0.25">
      <c r="B10" s="4" t="s">
        <v>23</v>
      </c>
      <c r="C10" s="14">
        <v>2000000</v>
      </c>
      <c r="D10" s="4"/>
      <c r="E10" s="15"/>
      <c r="F10" s="33"/>
      <c r="G10" s="1">
        <v>2</v>
      </c>
      <c r="H10" s="36">
        <f>(E26+E19)/E15</f>
        <v>1.125</v>
      </c>
      <c r="I10" s="1" t="s">
        <v>43</v>
      </c>
    </row>
    <row r="11" spans="2:10" x14ac:dyDescent="0.25">
      <c r="B11" s="4" t="s">
        <v>24</v>
      </c>
      <c r="C11" s="14">
        <v>1000000</v>
      </c>
      <c r="D11" s="4"/>
      <c r="E11" s="15"/>
      <c r="F11" s="33"/>
    </row>
    <row r="12" spans="2:10" x14ac:dyDescent="0.25">
      <c r="B12" s="4" t="s">
        <v>25</v>
      </c>
      <c r="C12" s="14">
        <v>12000000</v>
      </c>
      <c r="D12" s="4"/>
      <c r="E12" s="15"/>
      <c r="F12" s="33"/>
    </row>
    <row r="13" spans="2:10" x14ac:dyDescent="0.25">
      <c r="B13" s="4" t="s">
        <v>32</v>
      </c>
      <c r="C13" s="14">
        <v>11000000</v>
      </c>
      <c r="D13" s="4"/>
      <c r="E13" s="15"/>
      <c r="F13" s="33"/>
    </row>
    <row r="14" spans="2:10" ht="14.4" thickBot="1" x14ac:dyDescent="0.3">
      <c r="B14" s="4" t="s">
        <v>33</v>
      </c>
      <c r="C14" s="14">
        <v>500000</v>
      </c>
      <c r="D14" s="4"/>
      <c r="E14" s="15"/>
      <c r="F14" s="33"/>
    </row>
    <row r="15" spans="2:10" ht="14.4" thickBot="1" x14ac:dyDescent="0.3">
      <c r="B15" s="4"/>
      <c r="C15" s="16"/>
      <c r="D15" s="17" t="s">
        <v>4</v>
      </c>
      <c r="E15" s="18">
        <f>SUM(E7:E14)</f>
        <v>32000000</v>
      </c>
      <c r="F15" s="34"/>
    </row>
    <row r="16" spans="2:10" ht="14.4" thickBot="1" x14ac:dyDescent="0.3">
      <c r="B16" s="5"/>
      <c r="C16" s="19"/>
      <c r="D16" s="61" t="s">
        <v>5</v>
      </c>
      <c r="E16" s="62"/>
      <c r="F16" s="32"/>
    </row>
    <row r="17" spans="2:6" ht="14.4" thickBot="1" x14ac:dyDescent="0.3">
      <c r="B17" s="9" t="s">
        <v>0</v>
      </c>
      <c r="C17" s="20">
        <f>SUM(C7:C16)</f>
        <v>59500000</v>
      </c>
      <c r="D17" s="7" t="s">
        <v>28</v>
      </c>
      <c r="E17" s="21">
        <v>20000000</v>
      </c>
    </row>
    <row r="18" spans="2:6" ht="14.4" thickBot="1" x14ac:dyDescent="0.3">
      <c r="B18" s="61" t="s">
        <v>1</v>
      </c>
      <c r="C18" s="62"/>
      <c r="D18" s="8" t="s">
        <v>34</v>
      </c>
      <c r="E18" s="22">
        <v>5000000</v>
      </c>
    </row>
    <row r="19" spans="2:6" ht="14.4" thickBot="1" x14ac:dyDescent="0.3">
      <c r="B19" s="6" t="s">
        <v>19</v>
      </c>
      <c r="C19" s="23">
        <v>300000</v>
      </c>
      <c r="D19" s="24" t="s">
        <v>8</v>
      </c>
      <c r="E19" s="25">
        <f>SUM(E17:E18)</f>
        <v>25000000</v>
      </c>
      <c r="F19" s="34"/>
    </row>
    <row r="20" spans="2:6" ht="14.4" thickBot="1" x14ac:dyDescent="0.3">
      <c r="B20" s="6" t="s">
        <v>29</v>
      </c>
      <c r="C20" s="26">
        <v>7000000</v>
      </c>
      <c r="D20" s="61" t="s">
        <v>6</v>
      </c>
      <c r="E20" s="62"/>
      <c r="F20" s="32"/>
    </row>
    <row r="21" spans="2:6" x14ac:dyDescent="0.25">
      <c r="B21" s="6" t="s">
        <v>30</v>
      </c>
      <c r="C21" s="26">
        <v>100000</v>
      </c>
      <c r="D21" s="4" t="s">
        <v>17</v>
      </c>
      <c r="E21" s="27">
        <v>1000000</v>
      </c>
      <c r="F21" s="35"/>
    </row>
    <row r="22" spans="2:6" x14ac:dyDescent="0.25">
      <c r="B22" s="6" t="s">
        <v>31</v>
      </c>
      <c r="C22" s="26">
        <v>100000</v>
      </c>
      <c r="D22" s="4" t="s">
        <v>18</v>
      </c>
      <c r="E22" s="27">
        <v>1000000</v>
      </c>
      <c r="F22" s="35"/>
    </row>
    <row r="23" spans="2:6" x14ac:dyDescent="0.25">
      <c r="B23" s="6" t="s">
        <v>35</v>
      </c>
      <c r="C23" s="26">
        <v>1000000</v>
      </c>
      <c r="D23" s="4" t="s">
        <v>20</v>
      </c>
      <c r="E23" s="27">
        <v>2000000</v>
      </c>
      <c r="F23" s="35"/>
    </row>
    <row r="24" spans="2:6" x14ac:dyDescent="0.25">
      <c r="B24" s="4"/>
      <c r="C24" s="26"/>
      <c r="D24" s="4" t="s">
        <v>26</v>
      </c>
      <c r="E24" s="27">
        <v>5000000</v>
      </c>
      <c r="F24" s="35"/>
    </row>
    <row r="25" spans="2:6" ht="14.4" thickBot="1" x14ac:dyDescent="0.3">
      <c r="B25" s="4"/>
      <c r="C25" s="26"/>
      <c r="D25" s="4" t="s">
        <v>27</v>
      </c>
      <c r="E25" s="27">
        <v>2000000</v>
      </c>
      <c r="F25" s="35"/>
    </row>
    <row r="26" spans="2:6" ht="14.4" thickBot="1" x14ac:dyDescent="0.3">
      <c r="B26" s="9" t="s">
        <v>2</v>
      </c>
      <c r="C26" s="20">
        <f>SUM(C19:C25)</f>
        <v>8500000</v>
      </c>
      <c r="D26" s="17" t="s">
        <v>9</v>
      </c>
      <c r="E26" s="25">
        <f>SUM(E21:E25)</f>
        <v>11000000</v>
      </c>
      <c r="F26" s="34"/>
    </row>
    <row r="27" spans="2:6" ht="14.4" thickBot="1" x14ac:dyDescent="0.3">
      <c r="B27" s="17" t="s">
        <v>13</v>
      </c>
      <c r="C27" s="28">
        <f>C17+C26</f>
        <v>68000000</v>
      </c>
      <c r="D27" s="29" t="s">
        <v>14</v>
      </c>
      <c r="E27" s="30">
        <f>E15+E19+E26</f>
        <v>68000000</v>
      </c>
      <c r="F27" s="34"/>
    </row>
  </sheetData>
  <mergeCells count="6">
    <mergeCell ref="D20:E20"/>
    <mergeCell ref="C3:D3"/>
    <mergeCell ref="B6:C6"/>
    <mergeCell ref="D6:E6"/>
    <mergeCell ref="D16:E16"/>
    <mergeCell ref="B18:C18"/>
  </mergeCells>
  <pageMargins left="0.7" right="0.7" top="0.75" bottom="0.75" header="0.3" footer="0.3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4DA6-9D42-4D6B-BB05-47943F25A822}">
  <dimension ref="A1:H38"/>
  <sheetViews>
    <sheetView workbookViewId="0">
      <selection activeCell="F14" sqref="F14"/>
    </sheetView>
  </sheetViews>
  <sheetFormatPr defaultColWidth="12" defaultRowHeight="15.6" x14ac:dyDescent="0.3"/>
  <cols>
    <col min="1" max="1" width="64.109375" style="37" customWidth="1"/>
    <col min="2" max="2" width="20" style="37" customWidth="1"/>
    <col min="3" max="3" width="9.77734375" style="37" bestFit="1" customWidth="1"/>
    <col min="4" max="5" width="0" style="37" hidden="1" customWidth="1"/>
    <col min="6" max="6" width="46.21875" style="37" customWidth="1"/>
    <col min="7" max="7" width="5.6640625" style="37" customWidth="1"/>
    <col min="8" max="16384" width="12" style="37"/>
  </cols>
  <sheetData>
    <row r="1" spans="1:8" ht="51" customHeight="1" x14ac:dyDescent="0.3">
      <c r="A1" s="68" t="s">
        <v>44</v>
      </c>
      <c r="B1" s="68"/>
      <c r="C1" s="68"/>
    </row>
    <row r="2" spans="1:8" ht="36" customHeight="1" x14ac:dyDescent="0.3">
      <c r="A2" s="69" t="s">
        <v>45</v>
      </c>
      <c r="B2" s="69"/>
      <c r="C2" s="69"/>
    </row>
    <row r="4" spans="1:8" x14ac:dyDescent="0.3">
      <c r="A4" s="69" t="s">
        <v>46</v>
      </c>
      <c r="B4" s="69"/>
      <c r="C4" s="69"/>
      <c r="F4" s="38" t="s">
        <v>47</v>
      </c>
    </row>
    <row r="5" spans="1:8" x14ac:dyDescent="0.3">
      <c r="A5" s="39" t="s">
        <v>48</v>
      </c>
      <c r="B5" s="40">
        <v>2008</v>
      </c>
    </row>
    <row r="6" spans="1:8" x14ac:dyDescent="0.3">
      <c r="A6" s="41" t="s">
        <v>49</v>
      </c>
      <c r="B6" s="42">
        <v>905000</v>
      </c>
      <c r="F6" s="37" t="s">
        <v>50</v>
      </c>
      <c r="G6" s="43">
        <f>B10/B6</f>
        <v>0.18044198895027624</v>
      </c>
      <c r="H6" s="37" t="s">
        <v>51</v>
      </c>
    </row>
    <row r="7" spans="1:8" x14ac:dyDescent="0.3">
      <c r="A7" s="41" t="s">
        <v>52</v>
      </c>
      <c r="B7" s="42">
        <v>722000</v>
      </c>
      <c r="F7" s="37" t="s">
        <v>53</v>
      </c>
      <c r="G7" s="43">
        <f>B12/B6</f>
        <v>0.11728729281767956</v>
      </c>
      <c r="H7" s="37" t="s">
        <v>51</v>
      </c>
    </row>
    <row r="8" spans="1:8" x14ac:dyDescent="0.3">
      <c r="A8" s="39" t="s">
        <v>54</v>
      </c>
      <c r="B8" s="42">
        <v>183000</v>
      </c>
      <c r="F8" s="37" t="s">
        <v>55</v>
      </c>
      <c r="G8" s="43">
        <f>B12/C29</f>
        <v>0.38181654676258991</v>
      </c>
      <c r="H8" s="37" t="s">
        <v>56</v>
      </c>
    </row>
    <row r="9" spans="1:8" x14ac:dyDescent="0.3">
      <c r="A9" s="41" t="s">
        <v>57</v>
      </c>
      <c r="B9" s="42">
        <v>19700</v>
      </c>
      <c r="F9" s="37" t="s">
        <v>58</v>
      </c>
      <c r="G9" s="43">
        <f>B12/C21</f>
        <v>0.20853634577603145</v>
      </c>
      <c r="H9" s="37" t="s">
        <v>59</v>
      </c>
    </row>
    <row r="10" spans="1:8" x14ac:dyDescent="0.3">
      <c r="A10" s="39" t="s">
        <v>60</v>
      </c>
      <c r="B10" s="42">
        <v>163300</v>
      </c>
    </row>
    <row r="11" spans="1:8" x14ac:dyDescent="0.3">
      <c r="A11" s="39" t="s">
        <v>61</v>
      </c>
      <c r="B11" s="42">
        <v>57155</v>
      </c>
      <c r="F11" s="37" t="s">
        <v>62</v>
      </c>
      <c r="G11" s="43">
        <f>(C28-B28)/B28*100</f>
        <v>0.78125</v>
      </c>
      <c r="H11" s="37" t="s">
        <v>63</v>
      </c>
    </row>
    <row r="12" spans="1:8" x14ac:dyDescent="0.3">
      <c r="A12" s="44" t="s">
        <v>64</v>
      </c>
      <c r="B12" s="45">
        <v>106145</v>
      </c>
      <c r="G12" s="46"/>
    </row>
    <row r="14" spans="1:8" ht="18.899999999999999" customHeight="1" x14ac:dyDescent="0.3">
      <c r="A14" s="70" t="s">
        <v>65</v>
      </c>
      <c r="B14" s="70"/>
      <c r="C14" s="70"/>
    </row>
    <row r="15" spans="1:8" x14ac:dyDescent="0.3">
      <c r="A15" s="39" t="s">
        <v>66</v>
      </c>
      <c r="B15" s="47">
        <v>2007</v>
      </c>
      <c r="C15" s="40">
        <v>2008</v>
      </c>
    </row>
    <row r="16" spans="1:8" x14ac:dyDescent="0.3">
      <c r="A16" s="41" t="s">
        <v>67</v>
      </c>
      <c r="B16" s="48">
        <v>24000</v>
      </c>
      <c r="C16" s="48">
        <v>26000</v>
      </c>
    </row>
    <row r="17" spans="1:3" x14ac:dyDescent="0.3">
      <c r="A17" s="41" t="s">
        <v>68</v>
      </c>
      <c r="B17" s="49">
        <v>44000</v>
      </c>
      <c r="C17" s="49">
        <v>45000</v>
      </c>
    </row>
    <row r="18" spans="1:3" x14ac:dyDescent="0.3">
      <c r="A18" s="41" t="s">
        <v>69</v>
      </c>
      <c r="B18" s="49">
        <v>76000</v>
      </c>
      <c r="C18" s="49">
        <v>76000</v>
      </c>
    </row>
    <row r="19" spans="1:3" x14ac:dyDescent="0.3">
      <c r="A19" s="44" t="s">
        <v>70</v>
      </c>
      <c r="B19" s="45">
        <v>144000</v>
      </c>
      <c r="C19" s="45">
        <v>144000</v>
      </c>
    </row>
    <row r="20" spans="1:3" x14ac:dyDescent="0.3">
      <c r="A20" s="39" t="s">
        <v>71</v>
      </c>
      <c r="B20" s="42">
        <v>361000</v>
      </c>
      <c r="C20" s="42">
        <v>365000</v>
      </c>
    </row>
    <row r="21" spans="1:3" x14ac:dyDescent="0.3">
      <c r="A21" s="44" t="s">
        <v>72</v>
      </c>
      <c r="B21" s="45">
        <v>505000</v>
      </c>
      <c r="C21" s="45">
        <v>509000</v>
      </c>
    </row>
    <row r="22" spans="1:3" x14ac:dyDescent="0.3">
      <c r="A22" s="41" t="s">
        <v>73</v>
      </c>
      <c r="B22" s="42">
        <v>64000</v>
      </c>
      <c r="C22" s="42">
        <v>66000</v>
      </c>
    </row>
    <row r="23" spans="1:3" x14ac:dyDescent="0.3">
      <c r="A23" s="41" t="s">
        <v>28</v>
      </c>
      <c r="B23" s="42">
        <v>10000</v>
      </c>
      <c r="C23" s="42">
        <v>8000</v>
      </c>
    </row>
    <row r="24" spans="1:3" x14ac:dyDescent="0.3">
      <c r="A24" s="41" t="s">
        <v>74</v>
      </c>
      <c r="B24" s="42">
        <v>74000</v>
      </c>
      <c r="C24" s="42">
        <v>74000</v>
      </c>
    </row>
    <row r="25" spans="1:3" x14ac:dyDescent="0.3">
      <c r="A25" s="41" t="s">
        <v>75</v>
      </c>
      <c r="B25" s="42">
        <v>155000</v>
      </c>
      <c r="C25" s="42">
        <v>157000</v>
      </c>
    </row>
    <row r="26" spans="1:3" x14ac:dyDescent="0.3">
      <c r="A26" s="39" t="s">
        <v>76</v>
      </c>
      <c r="B26" s="45">
        <v>229000</v>
      </c>
      <c r="C26" s="45">
        <v>231000</v>
      </c>
    </row>
    <row r="27" spans="1:3" ht="31.2" x14ac:dyDescent="0.3">
      <c r="A27" s="39" t="s">
        <v>77</v>
      </c>
      <c r="B27" s="50">
        <v>20000</v>
      </c>
      <c r="C27" s="50">
        <v>20000</v>
      </c>
    </row>
    <row r="28" spans="1:3" x14ac:dyDescent="0.3">
      <c r="A28" s="41" t="s">
        <v>78</v>
      </c>
      <c r="B28" s="42">
        <v>256000</v>
      </c>
      <c r="C28" s="42">
        <v>258000</v>
      </c>
    </row>
    <row r="29" spans="1:3" x14ac:dyDescent="0.3">
      <c r="A29" s="44" t="s">
        <v>79</v>
      </c>
      <c r="B29" s="45">
        <v>276000</v>
      </c>
      <c r="C29" s="45">
        <v>278000</v>
      </c>
    </row>
    <row r="30" spans="1:3" ht="31.2" x14ac:dyDescent="0.3">
      <c r="A30" s="39" t="s">
        <v>80</v>
      </c>
      <c r="B30" s="45">
        <v>505000</v>
      </c>
      <c r="C30" s="45">
        <v>509000</v>
      </c>
    </row>
    <row r="32" spans="1:3" ht="69.900000000000006" customHeight="1" x14ac:dyDescent="0.3">
      <c r="A32" s="51"/>
      <c r="B32" s="51"/>
      <c r="C32" s="51"/>
    </row>
    <row r="33" spans="1:3" x14ac:dyDescent="0.3">
      <c r="A33" s="52"/>
      <c r="B33" s="53"/>
    </row>
    <row r="34" spans="1:3" x14ac:dyDescent="0.3">
      <c r="A34" s="52"/>
      <c r="B34" s="53"/>
    </row>
    <row r="35" spans="1:3" x14ac:dyDescent="0.3">
      <c r="A35" s="54"/>
    </row>
    <row r="36" spans="1:3" ht="57" customHeight="1" x14ac:dyDescent="0.3">
      <c r="A36" s="68" t="s">
        <v>81</v>
      </c>
      <c r="B36" s="68"/>
      <c r="C36" s="68"/>
    </row>
    <row r="37" spans="1:3" s="54" customFormat="1" ht="77.099999999999994" customHeight="1" x14ac:dyDescent="0.3">
      <c r="A37" s="66"/>
      <c r="B37" s="67"/>
      <c r="C37" s="67"/>
    </row>
    <row r="38" spans="1:3" x14ac:dyDescent="0.3">
      <c r="A38" s="54"/>
    </row>
  </sheetData>
  <mergeCells count="6">
    <mergeCell ref="A37:C37"/>
    <mergeCell ref="A1:C1"/>
    <mergeCell ref="A2:C2"/>
    <mergeCell ref="A4:C4"/>
    <mergeCell ref="A14:C14"/>
    <mergeCell ref="A36:C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53E63-8041-4B39-AE0A-4CA1BF33122E}">
  <dimension ref="B2:F7"/>
  <sheetViews>
    <sheetView workbookViewId="0">
      <selection activeCell="L7" sqref="L7"/>
    </sheetView>
  </sheetViews>
  <sheetFormatPr defaultRowHeight="14.4" x14ac:dyDescent="0.3"/>
  <cols>
    <col min="2" max="2" width="27.33203125" customWidth="1"/>
    <col min="3" max="3" width="25.33203125" customWidth="1"/>
    <col min="4" max="4" width="14.44140625" customWidth="1"/>
    <col min="5" max="5" width="20.6640625" customWidth="1"/>
    <col min="6" max="6" width="28.5546875" customWidth="1"/>
  </cols>
  <sheetData>
    <row r="2" spans="2:6" x14ac:dyDescent="0.3">
      <c r="B2" s="56" t="s">
        <v>93</v>
      </c>
      <c r="C2" s="56" t="s">
        <v>92</v>
      </c>
      <c r="D2" s="56" t="s">
        <v>94</v>
      </c>
      <c r="E2" s="56" t="s">
        <v>84</v>
      </c>
    </row>
    <row r="3" spans="2:6" ht="28.2" x14ac:dyDescent="0.3">
      <c r="B3" s="58" t="s">
        <v>37</v>
      </c>
      <c r="C3" s="1" t="s">
        <v>89</v>
      </c>
      <c r="D3" s="55">
        <v>0.77272727272727271</v>
      </c>
      <c r="E3">
        <v>0.6</v>
      </c>
      <c r="F3" s="1"/>
    </row>
    <row r="4" spans="2:6" ht="28.2" x14ac:dyDescent="0.3">
      <c r="B4" s="58" t="s">
        <v>38</v>
      </c>
      <c r="C4" s="58" t="s">
        <v>90</v>
      </c>
      <c r="D4" s="55">
        <v>0.10909090909090909</v>
      </c>
      <c r="E4">
        <v>0.2</v>
      </c>
      <c r="F4" s="1"/>
    </row>
    <row r="5" spans="2:6" ht="28.2" x14ac:dyDescent="0.3">
      <c r="B5" s="58" t="s">
        <v>40</v>
      </c>
      <c r="C5" s="1" t="s">
        <v>91</v>
      </c>
      <c r="D5" s="55">
        <v>9.0909090909090905E-3</v>
      </c>
      <c r="E5">
        <v>0.01</v>
      </c>
      <c r="F5" s="1"/>
    </row>
    <row r="6" spans="2:6" ht="28.2" x14ac:dyDescent="0.3">
      <c r="B6" s="58" t="s">
        <v>82</v>
      </c>
      <c r="C6" s="1" t="s">
        <v>42</v>
      </c>
      <c r="D6" s="55">
        <v>0.52941176470588236</v>
      </c>
      <c r="E6">
        <v>0.2</v>
      </c>
      <c r="F6" s="1"/>
    </row>
    <row r="7" spans="2:6" ht="28.2" x14ac:dyDescent="0.3">
      <c r="B7" s="58" t="s">
        <v>83</v>
      </c>
      <c r="C7" s="1" t="s">
        <v>43</v>
      </c>
      <c r="D7" s="55">
        <v>1.125</v>
      </c>
      <c r="E7">
        <v>1</v>
      </c>
      <c r="F7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8035-8880-46B7-9BDD-0A60AFAE9080}">
  <dimension ref="B2:F8"/>
  <sheetViews>
    <sheetView workbookViewId="0">
      <selection activeCell="I12" sqref="I12"/>
    </sheetView>
  </sheetViews>
  <sheetFormatPr defaultRowHeight="14.4" x14ac:dyDescent="0.3"/>
  <cols>
    <col min="2" max="2" width="23.88671875" customWidth="1"/>
    <col min="3" max="3" width="15.6640625" customWidth="1"/>
    <col min="4" max="4" width="11.77734375" customWidth="1"/>
    <col min="5" max="5" width="18.5546875" customWidth="1"/>
    <col min="6" max="6" width="21.109375" customWidth="1"/>
  </cols>
  <sheetData>
    <row r="2" spans="2:6" ht="43.2" x14ac:dyDescent="0.3">
      <c r="B2" s="56" t="s">
        <v>93</v>
      </c>
      <c r="C2" s="56" t="s">
        <v>92</v>
      </c>
      <c r="D2" s="56" t="s">
        <v>94</v>
      </c>
      <c r="E2" s="56" t="s">
        <v>84</v>
      </c>
      <c r="F2" s="57" t="s">
        <v>88</v>
      </c>
    </row>
    <row r="3" spans="2:6" ht="28.8" x14ac:dyDescent="0.3">
      <c r="B3" s="60" t="s">
        <v>50</v>
      </c>
      <c r="C3" s="60" t="s">
        <v>51</v>
      </c>
      <c r="D3" s="55">
        <v>0.18044198895027624</v>
      </c>
      <c r="E3">
        <v>0.4</v>
      </c>
      <c r="F3" s="1" t="s">
        <v>97</v>
      </c>
    </row>
    <row r="4" spans="2:6" ht="28.8" x14ac:dyDescent="0.3">
      <c r="B4" s="60" t="s">
        <v>85</v>
      </c>
      <c r="C4" s="60" t="s">
        <v>51</v>
      </c>
      <c r="D4" s="55">
        <v>0.11728729281767956</v>
      </c>
      <c r="E4">
        <v>0.1</v>
      </c>
      <c r="F4" s="1" t="s">
        <v>97</v>
      </c>
    </row>
    <row r="5" spans="2:6" ht="28.8" x14ac:dyDescent="0.3">
      <c r="B5" s="60" t="s">
        <v>86</v>
      </c>
      <c r="C5" s="60" t="s">
        <v>56</v>
      </c>
      <c r="D5" s="55">
        <v>0.38181654676258991</v>
      </c>
      <c r="E5">
        <v>0.4</v>
      </c>
      <c r="F5" s="1" t="s">
        <v>95</v>
      </c>
    </row>
    <row r="6" spans="2:6" ht="28.8" x14ac:dyDescent="0.3">
      <c r="B6" s="60" t="s">
        <v>87</v>
      </c>
      <c r="C6" s="60" t="s">
        <v>59</v>
      </c>
      <c r="D6" s="55">
        <v>0.20853634577603145</v>
      </c>
      <c r="E6">
        <v>0.21</v>
      </c>
      <c r="F6" s="1" t="s">
        <v>96</v>
      </c>
    </row>
    <row r="7" spans="2:6" x14ac:dyDescent="0.3">
      <c r="B7" s="60"/>
      <c r="C7" s="60"/>
      <c r="D7" s="55"/>
      <c r="F7" s="1"/>
    </row>
    <row r="8" spans="2:6" x14ac:dyDescent="0.3">
      <c r="B8" s="60" t="s">
        <v>62</v>
      </c>
      <c r="C8" s="60" t="s">
        <v>63</v>
      </c>
      <c r="D8" s="55">
        <v>0.78125</v>
      </c>
      <c r="F8" t="s">
        <v>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Գործակիցներ</vt:lpstr>
      <vt:lpstr>ROA</vt:lpstr>
      <vt:lpstr>Վերլուծություն 1</vt:lpstr>
      <vt:lpstr>Վերլուծություն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2023-06-03T03:15:15Z</dcterms:modified>
</cp:coreProperties>
</file>